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ott MacKenzie\Desktop\Scott-new\Book2ndEdition\examples_Excel\"/>
    </mc:Choice>
  </mc:AlternateContent>
  <xr:revisionPtr revIDLastSave="0" documentId="13_ncr:1_{69ACC831-9AB9-4F7A-BD45-EA882F0D1F31}" xr6:coauthVersionLast="47" xr6:coauthVersionMax="47" xr10:uidLastSave="{00000000-0000-0000-0000-000000000000}"/>
  <bookViews>
    <workbookView xWindow="-110" yWindow="-110" windowWidth="34620" windowHeight="13900" xr2:uid="{00000000-000D-0000-FFFF-FFFF00000000}"/>
  </bookViews>
  <sheets>
    <sheet name="chisquare-ex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1" l="1"/>
  <c r="J36" i="1"/>
  <c r="J34" i="1"/>
  <c r="I35" i="1"/>
  <c r="I36" i="1"/>
  <c r="I34" i="1"/>
  <c r="E23" i="1"/>
  <c r="C5" i="1"/>
  <c r="I21" i="1" s="1"/>
  <c r="D5" i="1"/>
  <c r="J21" i="1" s="1"/>
  <c r="B5" i="1"/>
  <c r="H21" i="1" s="1"/>
  <c r="E4" i="1"/>
  <c r="E3" i="1"/>
  <c r="H20" i="1" l="1"/>
  <c r="H22" i="1" s="1"/>
  <c r="J20" i="1"/>
  <c r="J22" i="1" s="1"/>
  <c r="I20" i="1"/>
  <c r="E5" i="1"/>
  <c r="B9" i="1" s="1"/>
  <c r="H27" i="1" l="1"/>
  <c r="H25" i="1"/>
  <c r="H30" i="1"/>
  <c r="I22" i="1"/>
  <c r="H26" i="1"/>
  <c r="B10" i="1"/>
  <c r="D10" i="1"/>
  <c r="D16" i="1" s="1"/>
  <c r="C9" i="1"/>
  <c r="C10" i="1"/>
  <c r="C16" i="1" s="1"/>
  <c r="D9" i="1"/>
  <c r="B15" i="1"/>
  <c r="H35" i="1" l="1"/>
  <c r="H31" i="1"/>
  <c r="H36" i="1" s="1"/>
  <c r="H29" i="1"/>
  <c r="H34" i="1" s="1"/>
  <c r="D15" i="1"/>
  <c r="D17" i="1" s="1"/>
  <c r="D11" i="1"/>
  <c r="C15" i="1"/>
  <c r="C17" i="1" s="1"/>
  <c r="C11" i="1"/>
  <c r="B16" i="1"/>
  <c r="E16" i="1" s="1"/>
  <c r="E10" i="1"/>
  <c r="E9" i="1"/>
  <c r="B11" i="1"/>
  <c r="E11" i="1" l="1"/>
  <c r="E20" i="1"/>
  <c r="E21" i="1" s="1"/>
  <c r="B17" i="1"/>
  <c r="E17" i="1" s="1"/>
  <c r="E19" i="1" s="1"/>
  <c r="E15" i="1"/>
  <c r="E22" i="1" l="1"/>
</calcChain>
</file>

<file path=xl/sharedStrings.xml><?xml version="1.0" encoding="utf-8"?>
<sst xmlns="http://schemas.openxmlformats.org/spreadsheetml/2006/main" count="27" uniqueCount="26">
  <si>
    <t>Observed:</t>
  </si>
  <si>
    <t>df</t>
  </si>
  <si>
    <t>p</t>
  </si>
  <si>
    <t>Chi Square</t>
  </si>
  <si>
    <t>Significant?</t>
  </si>
  <si>
    <t>Critical value</t>
  </si>
  <si>
    <t>Expected:</t>
  </si>
  <si>
    <t>Chi  squares:</t>
  </si>
  <si>
    <t>file: chisquare-ex2.txt</t>
  </si>
  <si>
    <t>Post Hoc Comparisons</t>
  </si>
  <si>
    <t>pi</t>
  </si>
  <si>
    <t>ni</t>
  </si>
  <si>
    <t>sigma2pj</t>
  </si>
  <si>
    <t>psi1(c1-c3)</t>
  </si>
  <si>
    <t>psi2(c1-c2)</t>
  </si>
  <si>
    <t>psi2(c2-c3)</t>
  </si>
  <si>
    <t>sigma2psi1</t>
  </si>
  <si>
    <t>sigma2psi2</t>
  </si>
  <si>
    <t>signa2psi3</t>
  </si>
  <si>
    <t>columns</t>
  </si>
  <si>
    <t>c1-c2</t>
  </si>
  <si>
    <t>c1-c3</t>
  </si>
  <si>
    <t>c2-c3</t>
  </si>
  <si>
    <t>chi2psi</t>
  </si>
  <si>
    <t>sig.</t>
  </si>
  <si>
    <t>Column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</si>
</sst>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33" borderId="10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5" fontId="0" fillId="34" borderId="0" xfId="0" applyNumberFormat="1" applyFill="1" applyAlignment="1">
      <alignment horizontal="center"/>
    </xf>
    <xf numFmtId="164" fontId="0" fillId="0" borderId="10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2" fontId="0" fillId="34" borderId="0" xfId="0" applyNumberFormat="1" applyFill="1" applyAlignment="1">
      <alignment horizontal="center"/>
    </xf>
    <xf numFmtId="0" fontId="0" fillId="34" borderId="0" xfId="0" applyFill="1" applyAlignment="1">
      <alignment horizontal="center"/>
    </xf>
    <xf numFmtId="1" fontId="0" fillId="34" borderId="0" xfId="0" applyNumberFormat="1" applyFill="1" applyAlignment="1">
      <alignment horizontal="center"/>
    </xf>
    <xf numFmtId="166" fontId="0" fillId="3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101600</xdr:colOff>
      <xdr:row>1</xdr:row>
      <xdr:rowOff>82550</xdr:rowOff>
    </xdr:from>
    <xdr:to>
      <xdr:col>13</xdr:col>
      <xdr:colOff>304800</xdr:colOff>
      <xdr:row>7</xdr:row>
      <xdr:rowOff>101600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6CB78F0-FB72-4F7D-9A61-9132D6D9F741}"/>
            </a:ext>
          </a:extLst>
        </xdr:cNvPr>
        <xdr:cNvSpPr txBox="1"/>
      </xdr:nvSpPr>
      <xdr:spPr>
        <a:xfrm>
          <a:off x="3035300" y="266700"/>
          <a:ext cx="5187950" cy="112395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/>
            <a:t>This is an Excel implementation</a:t>
          </a:r>
          <a:r>
            <a:rPr lang="en-US" sz="1800" baseline="0"/>
            <a:t> of the Chi Square test for the data in Figure 6.26 in HCI_ERP_2e.  The result is the same as reported in Figure 6.27.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36"/>
  <sheetViews>
    <sheetView tabSelected="1" workbookViewId="0"/>
  </sheetViews>
  <sheetFormatPr defaultRowHeight="14.5" x14ac:dyDescent="0.35"/>
  <cols>
    <col min="1" max="1" width="4.453125" style="1" customWidth="1"/>
    <col min="2" max="3" width="8.7265625" style="1"/>
    <col min="4" max="4" width="11.36328125" style="1" customWidth="1"/>
    <col min="5" max="5" width="8.7265625" style="1"/>
    <col min="6" max="6" width="8.6328125" style="1" customWidth="1"/>
    <col min="7" max="7" width="10.6328125" style="1" customWidth="1"/>
    <col min="8" max="8" width="8.7265625" style="1"/>
    <col min="9" max="9" width="8.453125" style="1" customWidth="1"/>
    <col min="10" max="16384" width="8.7265625" style="1"/>
  </cols>
  <sheetData>
    <row r="2" spans="2:5" x14ac:dyDescent="0.35">
      <c r="B2" s="1" t="s">
        <v>0</v>
      </c>
    </row>
    <row r="3" spans="2:5" x14ac:dyDescent="0.35">
      <c r="B3" s="2">
        <v>10</v>
      </c>
      <c r="C3" s="2">
        <v>12</v>
      </c>
      <c r="D3" s="2">
        <v>98</v>
      </c>
      <c r="E3" s="1">
        <f>SUM(B3:D3)</f>
        <v>120</v>
      </c>
    </row>
    <row r="4" spans="2:5" x14ac:dyDescent="0.35">
      <c r="B4" s="2">
        <v>30</v>
      </c>
      <c r="C4" s="2">
        <v>48</v>
      </c>
      <c r="D4" s="2">
        <v>102</v>
      </c>
      <c r="E4" s="1">
        <f t="shared" ref="E4:E5" si="0">SUM(B4:D4)</f>
        <v>180</v>
      </c>
    </row>
    <row r="5" spans="2:5" x14ac:dyDescent="0.35">
      <c r="B5" s="1">
        <f>SUM(B3:B4)</f>
        <v>40</v>
      </c>
      <c r="C5" s="1">
        <f t="shared" ref="C5:D5" si="1">SUM(C3:C4)</f>
        <v>60</v>
      </c>
      <c r="D5" s="1">
        <f t="shared" si="1"/>
        <v>200</v>
      </c>
      <c r="E5" s="1">
        <f t="shared" si="0"/>
        <v>300</v>
      </c>
    </row>
    <row r="6" spans="2:5" x14ac:dyDescent="0.35">
      <c r="B6" s="5" t="s">
        <v>8</v>
      </c>
    </row>
    <row r="8" spans="2:5" x14ac:dyDescent="0.35">
      <c r="B8" s="1" t="s">
        <v>6</v>
      </c>
    </row>
    <row r="9" spans="2:5" x14ac:dyDescent="0.35">
      <c r="B9" s="7">
        <f>(B$5*$E3)/$E$5</f>
        <v>16</v>
      </c>
      <c r="C9" s="7">
        <f t="shared" ref="C9:D10" si="2">(C$5*$E3)/$E$5</f>
        <v>24</v>
      </c>
      <c r="D9" s="7">
        <f t="shared" si="2"/>
        <v>80</v>
      </c>
      <c r="E9" s="3">
        <f>SUM(B9:D9)</f>
        <v>120</v>
      </c>
    </row>
    <row r="10" spans="2:5" x14ac:dyDescent="0.35">
      <c r="B10" s="7">
        <f>(B$5*$E4)/$E$5</f>
        <v>24</v>
      </c>
      <c r="C10" s="7">
        <f t="shared" si="2"/>
        <v>36</v>
      </c>
      <c r="D10" s="7">
        <f t="shared" si="2"/>
        <v>120</v>
      </c>
      <c r="E10" s="3">
        <f t="shared" ref="E10:E11" si="3">SUM(B10:D10)</f>
        <v>180</v>
      </c>
    </row>
    <row r="11" spans="2:5" x14ac:dyDescent="0.35">
      <c r="B11" s="3">
        <f>SUM(B9:B10)</f>
        <v>40</v>
      </c>
      <c r="C11" s="3">
        <f t="shared" ref="C11:D11" si="4">SUM(C9:C10)</f>
        <v>60</v>
      </c>
      <c r="D11" s="3">
        <f t="shared" si="4"/>
        <v>200</v>
      </c>
      <c r="E11" s="3">
        <f t="shared" si="3"/>
        <v>300</v>
      </c>
    </row>
    <row r="14" spans="2:5" x14ac:dyDescent="0.35">
      <c r="B14" s="5" t="s">
        <v>7</v>
      </c>
    </row>
    <row r="15" spans="2:5" x14ac:dyDescent="0.35">
      <c r="B15" s="8">
        <f>POWER(B3-B9,2)/B9</f>
        <v>2.25</v>
      </c>
      <c r="C15" s="8">
        <f t="shared" ref="C15:D16" si="5">POWER(C3-C9,2)/C9</f>
        <v>6</v>
      </c>
      <c r="D15" s="8">
        <f t="shared" si="5"/>
        <v>4.05</v>
      </c>
      <c r="E15" s="4">
        <f>SUM(B15:D15)</f>
        <v>12.3</v>
      </c>
    </row>
    <row r="16" spans="2:5" x14ac:dyDescent="0.35">
      <c r="B16" s="8">
        <f>POWER(B4-B10,2)/B10</f>
        <v>1.5</v>
      </c>
      <c r="C16" s="8">
        <f t="shared" si="5"/>
        <v>4</v>
      </c>
      <c r="D16" s="8">
        <f t="shared" si="5"/>
        <v>2.7</v>
      </c>
      <c r="E16" s="4">
        <f t="shared" ref="E16:E17" si="6">SUM(B16:D16)</f>
        <v>8.1999999999999993</v>
      </c>
    </row>
    <row r="17" spans="2:10" x14ac:dyDescent="0.35">
      <c r="B17" s="4">
        <f>SUM(B15:B16)</f>
        <v>3.75</v>
      </c>
      <c r="C17" s="4">
        <f t="shared" ref="C17:D17" si="7">SUM(C15:C16)</f>
        <v>10</v>
      </c>
      <c r="D17" s="4">
        <f t="shared" si="7"/>
        <v>6.75</v>
      </c>
      <c r="E17" s="4">
        <f t="shared" si="6"/>
        <v>20.5</v>
      </c>
      <c r="G17" s="14" t="s">
        <v>9</v>
      </c>
      <c r="H17" s="14"/>
      <c r="I17" s="14"/>
      <c r="J17" s="14"/>
    </row>
    <row r="18" spans="2:10" x14ac:dyDescent="0.35">
      <c r="B18" s="4"/>
      <c r="C18" s="4"/>
      <c r="D18" s="4"/>
      <c r="E18" s="4"/>
      <c r="F18"/>
      <c r="H18" s="13" t="s">
        <v>25</v>
      </c>
      <c r="I18" s="13"/>
      <c r="J18" s="13"/>
    </row>
    <row r="19" spans="2:10" x14ac:dyDescent="0.35">
      <c r="B19" s="4"/>
      <c r="C19" s="4"/>
      <c r="D19" s="10" t="s">
        <v>3</v>
      </c>
      <c r="E19" s="6">
        <f>E17</f>
        <v>20.5</v>
      </c>
      <c r="F19"/>
      <c r="H19" s="1">
        <v>1</v>
      </c>
      <c r="I19" s="1">
        <v>2</v>
      </c>
      <c r="J19" s="1">
        <v>3</v>
      </c>
    </row>
    <row r="20" spans="2:10" x14ac:dyDescent="0.35">
      <c r="D20" s="10" t="s">
        <v>1</v>
      </c>
      <c r="E20" s="11">
        <f>(COUNTA(B15:D15)-1)*(COUNTA(B15:B16)-1)</f>
        <v>2</v>
      </c>
      <c r="G20" s="1" t="s">
        <v>10</v>
      </c>
      <c r="H20" s="1">
        <f>B3/B5</f>
        <v>0.25</v>
      </c>
      <c r="I20" s="1">
        <f t="shared" ref="I20:J20" si="8">C3/C5</f>
        <v>0.2</v>
      </c>
      <c r="J20" s="1">
        <f t="shared" si="8"/>
        <v>0.49</v>
      </c>
    </row>
    <row r="21" spans="2:10" x14ac:dyDescent="0.35">
      <c r="D21" s="10" t="s">
        <v>5</v>
      </c>
      <c r="E21" s="9">
        <f>_xlfn.CHISQ.INV.RT(0.05,E20)</f>
        <v>5.9914645471079817</v>
      </c>
      <c r="G21" s="1" t="s">
        <v>11</v>
      </c>
      <c r="H21" s="1">
        <f>B5</f>
        <v>40</v>
      </c>
      <c r="I21" s="1">
        <f t="shared" ref="I21:J21" si="9">C5</f>
        <v>60</v>
      </c>
      <c r="J21" s="1">
        <f t="shared" si="9"/>
        <v>200</v>
      </c>
    </row>
    <row r="22" spans="2:10" x14ac:dyDescent="0.35">
      <c r="D22" s="10" t="s">
        <v>4</v>
      </c>
      <c r="E22" s="10" t="str">
        <f>IF(E17&gt;E21,"Yes", "No")</f>
        <v>Yes</v>
      </c>
      <c r="G22" s="1" t="s">
        <v>12</v>
      </c>
      <c r="H22" s="1">
        <f>H20*(1-H20)/H21</f>
        <v>4.6874999999999998E-3</v>
      </c>
      <c r="I22" s="1">
        <f t="shared" ref="I22:J22" si="10">I20*(1-I20)/I21</f>
        <v>2.666666666666667E-3</v>
      </c>
      <c r="J22" s="1">
        <f t="shared" si="10"/>
        <v>1.2495E-3</v>
      </c>
    </row>
    <row r="23" spans="2:10" x14ac:dyDescent="0.35">
      <c r="D23" s="10" t="s">
        <v>2</v>
      </c>
      <c r="E23" s="12">
        <f>_xlfn.CHISQ.TEST(B3:D4,B9:D10)</f>
        <v>3.5357500850409981E-5</v>
      </c>
    </row>
    <row r="25" spans="2:10" x14ac:dyDescent="0.35">
      <c r="G25" s="1" t="s">
        <v>14</v>
      </c>
      <c r="H25" s="1">
        <f>H20-I20</f>
        <v>4.9999999999999989E-2</v>
      </c>
    </row>
    <row r="26" spans="2:10" x14ac:dyDescent="0.35">
      <c r="G26" s="1" t="s">
        <v>13</v>
      </c>
      <c r="H26" s="1">
        <f>H20-J20</f>
        <v>-0.24</v>
      </c>
    </row>
    <row r="27" spans="2:10" x14ac:dyDescent="0.35">
      <c r="G27" s="1" t="s">
        <v>15</v>
      </c>
      <c r="H27" s="1">
        <f>I20-J20</f>
        <v>-0.28999999999999998</v>
      </c>
    </row>
    <row r="29" spans="2:10" x14ac:dyDescent="0.35">
      <c r="G29" s="1" t="s">
        <v>16</v>
      </c>
      <c r="H29" s="1">
        <f>H22+I22</f>
        <v>7.3541666666666668E-3</v>
      </c>
    </row>
    <row r="30" spans="2:10" x14ac:dyDescent="0.35">
      <c r="G30" s="1" t="s">
        <v>17</v>
      </c>
      <c r="H30" s="1">
        <f>H22+J22</f>
        <v>5.9369999999999996E-3</v>
      </c>
    </row>
    <row r="31" spans="2:10" x14ac:dyDescent="0.35">
      <c r="G31" s="1" t="s">
        <v>18</v>
      </c>
      <c r="H31" s="1">
        <f>I22+J22</f>
        <v>3.9161666666666668E-3</v>
      </c>
    </row>
    <row r="33" spans="7:10" x14ac:dyDescent="0.35">
      <c r="G33" s="1" t="s">
        <v>19</v>
      </c>
      <c r="H33" s="1" t="s">
        <v>23</v>
      </c>
      <c r="I33" s="1" t="s">
        <v>2</v>
      </c>
      <c r="J33" s="1" t="s">
        <v>24</v>
      </c>
    </row>
    <row r="34" spans="7:10" x14ac:dyDescent="0.35">
      <c r="G34" s="10" t="s">
        <v>20</v>
      </c>
      <c r="H34" s="6">
        <f>POWER(H25,2)/H29</f>
        <v>0.33994334277620381</v>
      </c>
      <c r="I34" s="12">
        <f>1-_xlfn.CHISQ.DIST(H34,E$20,TRUE)</f>
        <v>0.84368871678807311</v>
      </c>
      <c r="J34" s="10" t="str">
        <f>IF(I34&lt;0.05,"*","")</f>
        <v/>
      </c>
    </row>
    <row r="35" spans="7:10" x14ac:dyDescent="0.35">
      <c r="G35" s="10" t="s">
        <v>21</v>
      </c>
      <c r="H35" s="6">
        <f>POWER(H26,2)/H30</f>
        <v>9.7018696311268329</v>
      </c>
      <c r="I35" s="12">
        <f t="shared" ref="I35:I36" si="11">1-_xlfn.CHISQ.DIST(H35,E$20,TRUE)</f>
        <v>7.8210628795226667E-3</v>
      </c>
      <c r="J35" s="10" t="str">
        <f t="shared" ref="J35:J36" si="12">IF(I35&lt;0.05,"*","")</f>
        <v>*</v>
      </c>
    </row>
    <row r="36" spans="7:10" x14ac:dyDescent="0.35">
      <c r="G36" s="10" t="s">
        <v>22</v>
      </c>
      <c r="H36" s="6">
        <f>POWER(H27,2)/H31</f>
        <v>21.475081925352171</v>
      </c>
      <c r="I36" s="12">
        <f t="shared" si="11"/>
        <v>2.1714268853112451E-5</v>
      </c>
      <c r="J36" s="10" t="str">
        <f t="shared" si="12"/>
        <v>*</v>
      </c>
    </row>
  </sheetData>
  <mergeCells count="2">
    <mergeCell ref="H18:J18"/>
    <mergeCell ref="G17:J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chisquare-ex1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 Scott MacKenzie</dc:creator>
  <cp:lastModifiedBy>I Scott MacKenzie</cp:lastModifiedBy>
  <dcterms:created xsi:type="dcterms:W3CDTF">2023-10-12T20:03:58Z</dcterms:created>
  <dcterms:modified xsi:type="dcterms:W3CDTF">2023-10-16T21:29:13Z</dcterms:modified>
</cp:coreProperties>
</file>